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tabRatio="878" activeTab="0"/>
  </bookViews>
  <sheets>
    <sheet name="Documentation" sheetId="1" r:id="rId1"/>
    <sheet name="Emissions" sheetId="2" r:id="rId2"/>
    <sheet name="Activity Data" sheetId="3" r:id="rId3"/>
  </sheets>
  <externalReferences>
    <externalReference r:id="rId6"/>
  </externalReferences>
  <definedNames/>
  <calcPr fullCalcOnLoad="1"/>
</workbook>
</file>

<file path=xl/sharedStrings.xml><?xml version="1.0" encoding="utf-8"?>
<sst xmlns="http://schemas.openxmlformats.org/spreadsheetml/2006/main" count="49" uniqueCount="47">
  <si>
    <t>Source Name:</t>
  </si>
  <si>
    <t>Source Description:</t>
  </si>
  <si>
    <t>Staff:</t>
  </si>
  <si>
    <t>Methodology:</t>
  </si>
  <si>
    <t xml:space="preserve">  Inputs – EF:</t>
  </si>
  <si>
    <t xml:space="preserve">   Inputs – Activity:</t>
  </si>
  <si>
    <t>Estimated Emissions:</t>
  </si>
  <si>
    <t>Date Loaded to DB:</t>
  </si>
  <si>
    <t>Unresolved Issues:</t>
  </si>
  <si>
    <t>Planned Improvements:</t>
  </si>
  <si>
    <t>Emission Inventory Source Methodology Summary Form</t>
  </si>
  <si>
    <t>Update History:</t>
  </si>
  <si>
    <t>Note: Within cell, hit ALT-Enter to go to next line in cell</t>
  </si>
  <si>
    <t>Source ID Code:</t>
  </si>
  <si>
    <t>Region</t>
  </si>
  <si>
    <t>PM10 Emission Estimates</t>
  </si>
  <si>
    <t>2003 PM10 Emission Estimates (tons/year)</t>
  </si>
  <si>
    <t>22nd March 2004</t>
  </si>
  <si>
    <t>Avinash B. Gaikwad.
Jr. Engineer (Roads)
 Pune Municipal Corporation.
Pune-411019.
avinashbg@sancharnet.in</t>
  </si>
  <si>
    <t>Particulate matter is due to dust and silt blown in air due to construction activity</t>
  </si>
  <si>
    <t>concrete Roads</t>
  </si>
  <si>
    <t>2003-04 PM10 Emission Factors (Kg/year)</t>
  </si>
  <si>
    <t>tons of PM10 / year</t>
  </si>
  <si>
    <t>new</t>
  </si>
  <si>
    <t>The actual area affected per month per ward is required to be tabulated.</t>
  </si>
  <si>
    <t>Data was collected from PMC database.</t>
  </si>
  <si>
    <t>total plot area under construction</t>
  </si>
  <si>
    <t>sq.m</t>
  </si>
  <si>
    <t>Acres</t>
  </si>
  <si>
    <t>category areas</t>
  </si>
  <si>
    <t>residential</t>
  </si>
  <si>
    <t>ratios</t>
  </si>
  <si>
    <t>distributed plot areas</t>
  </si>
  <si>
    <t>sq. m.</t>
  </si>
  <si>
    <t>built up areas (m2)</t>
  </si>
  <si>
    <t>Commercial construction</t>
  </si>
  <si>
    <t>Commercial</t>
  </si>
  <si>
    <t>Activity Data for Commercial buildings' construction</t>
  </si>
  <si>
    <t>2003-04 Commercial building construction</t>
  </si>
  <si>
    <t>Area affected by Commercial construction   ( Acres)</t>
  </si>
  <si>
    <t xml:space="preserve">duration of Commercial construction (months)  </t>
  </si>
  <si>
    <t>input of Commercial construction data       in acre-month</t>
  </si>
  <si>
    <r>
      <t xml:space="preserve">Commercial building construction       </t>
    </r>
    <r>
      <rPr>
        <sz val="10"/>
        <rFont val="Arial"/>
        <family val="0"/>
      </rPr>
      <t>tons of PM10 / year</t>
    </r>
  </si>
  <si>
    <t>Area under construction of Commercial construction =  128.89 acres
duration of the project = 11 months.
Area affected by construction of Commercial buildings =                   =128.89 Acres * 11months =1417.82 Acre-month.
Emission factor =1417.82 Acre-month *0.11 tons of PM10/ Acre-month
=155.96 tons of PM10 per year.</t>
  </si>
  <si>
    <r>
      <t xml:space="preserve">ARB section 7-7  -
( 630-624-5400-000 ) Building Construction-Commercial  dust
Emission factor= </t>
    </r>
    <r>
      <rPr>
        <b/>
        <sz val="12"/>
        <rFont val="Arial"/>
        <family val="2"/>
      </rPr>
      <t>0.11 tons of PM10 / Acre-month</t>
    </r>
    <r>
      <rPr>
        <sz val="12"/>
        <rFont val="Arial"/>
        <family val="2"/>
      </rPr>
      <t xml:space="preserve"> of area affected by construction for the project duration. It is assumed that watering techniques are used during construction )</t>
    </r>
  </si>
  <si>
    <t>Emissions = 155.96 tons of PM10 per year.</t>
  </si>
  <si>
    <t>The input data was taken from the PMC from the apprx. amount of new permissions issued for new construction. The total plot area was divided into residential and commercial plot areas ; in proportion to the built up areas under residential and commercial categories. Actual relationships between various categories of built up area  and plot area need to be actually tabulated.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</si>
</sst>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_(* #,##0.0_);_(* \(#,##0.0\);_(* &quot;-&quot;??_);_(@_)"/>
    <numFmt numFmtId="169" formatCode="_(* #,##0_);_(* \(#,##0\);_(* &quot;-&quot;??_);_(@_)"/>
    <numFmt numFmtId="170" formatCode="0.00000"/>
    <numFmt numFmtId="171" formatCode="0.0000"/>
    <numFmt numFmtId="172" formatCode="0.000"/>
    <numFmt numFmtId="173" formatCode="0.0000000"/>
    <numFmt numFmtId="174" formatCode="0.000000"/>
    <numFmt numFmtId="175" formatCode="0.00000000"/>
    <numFmt numFmtId="176" formatCode="_(* #,##0.0000_);_(* \(#,##0.0000\);_(* &quot;-&quot;????_);_(@_)"/>
    <numFmt numFmtId="177" formatCode="0.0"/>
    <numFmt numFmtId="178" formatCode="#,##0.0"/>
    <numFmt numFmtId="179" formatCode="0.000000000"/>
    <numFmt numFmtId="180" formatCode="0.0000000000"/>
    <numFmt numFmtId="181" formatCode="0.00000000000"/>
    <numFmt numFmtId="182" formatCode="_(* #,##0.000_);_(* \(#,##0.000\);_(* &quot;-&quot;??_);_(@_)"/>
    <numFmt numFmtId="183" formatCode="_(* #,##0.0000_);_(* \(#,##0.0000\);_(* &quot;-&quot;??_);_(@_)"/>
    <numFmt numFmtId="184" formatCode="_(* #,##0.0_);_(* \(#,##0.0\);_(* &quot;-&quot;?_);_(@_)"/>
    <numFmt numFmtId="185" formatCode="_(* #,##0.000_);_(* \(#,##0.000\);_(* &quot;-&quot;???_);_(@_)"/>
  </numFmts>
  <fonts count="7">
    <font>
      <sz val="10"/>
      <name val="Arial"/>
      <family val="0"/>
    </font>
    <font>
      <sz val="12"/>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12"/>
      <color indexed="10"/>
      <name val="Arial"/>
      <family val="2"/>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vertical="top" wrapText="1"/>
    </xf>
    <xf numFmtId="0" fontId="2" fillId="0" borderId="0" xfId="0" applyFont="1" applyAlignment="1">
      <alignment/>
    </xf>
    <xf numFmtId="0" fontId="1" fillId="0" borderId="0" xfId="0" applyFont="1" applyBorder="1" applyAlignment="1">
      <alignment vertical="top" wrapText="1"/>
    </xf>
    <xf numFmtId="0" fontId="0" fillId="0" borderId="0" xfId="0" applyFont="1" applyAlignment="1">
      <alignment/>
    </xf>
    <xf numFmtId="0" fontId="1" fillId="0" borderId="2"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3" fillId="0" borderId="3" xfId="0" applyFont="1" applyBorder="1" applyAlignment="1">
      <alignment horizontal="center" wrapText="1"/>
    </xf>
    <xf numFmtId="0" fontId="3" fillId="0" borderId="3" xfId="0" applyFont="1"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3" xfId="0" applyBorder="1" applyAlignment="1">
      <alignment/>
    </xf>
    <xf numFmtId="0" fontId="0" fillId="0" borderId="3" xfId="0" applyBorder="1" applyAlignment="1">
      <alignment horizontal="center" wrapText="1"/>
    </xf>
    <xf numFmtId="168" fontId="0" fillId="0" borderId="0" xfId="0" applyNumberFormat="1" applyAlignment="1">
      <alignment/>
    </xf>
    <xf numFmtId="0" fontId="0" fillId="0" borderId="0" xfId="0" applyAlignment="1">
      <alignment wrapText="1"/>
    </xf>
    <xf numFmtId="0" fontId="3" fillId="0" borderId="0" xfId="0" applyFont="1" applyAlignment="1">
      <alignment horizontal="center" wrapText="1"/>
    </xf>
    <xf numFmtId="43" fontId="0" fillId="0" borderId="0" xfId="0" applyNumberFormat="1" applyAlignment="1">
      <alignment/>
    </xf>
    <xf numFmtId="0" fontId="3" fillId="0" borderId="1" xfId="0" applyFont="1" applyBorder="1" applyAlignment="1">
      <alignment horizontal="center" vertical="center" wrapText="1"/>
    </xf>
    <xf numFmtId="172" fontId="0" fillId="0" borderId="3" xfId="15" applyNumberFormat="1" applyBorder="1" applyAlignment="1">
      <alignment/>
    </xf>
    <xf numFmtId="0" fontId="0" fillId="0" borderId="0" xfId="0" applyBorder="1" applyAlignment="1">
      <alignment/>
    </xf>
    <xf numFmtId="0" fontId="3" fillId="0" borderId="0" xfId="0" applyFont="1" applyFill="1" applyBorder="1" applyAlignment="1">
      <alignment horizontal="left"/>
    </xf>
    <xf numFmtId="171" fontId="0" fillId="0" borderId="0" xfId="0" applyNumberFormat="1" applyBorder="1" applyAlignment="1">
      <alignment/>
    </xf>
    <xf numFmtId="0" fontId="0" fillId="0" borderId="0" xfId="0" applyBorder="1" applyAlignment="1">
      <alignment horizontal="right"/>
    </xf>
    <xf numFmtId="172" fontId="0" fillId="0" borderId="3" xfId="0" applyNumberFormat="1" applyBorder="1" applyAlignment="1">
      <alignment horizontal="center"/>
    </xf>
    <xf numFmtId="0" fontId="0" fillId="0" borderId="4" xfId="0" applyBorder="1" applyAlignment="1">
      <alignment/>
    </xf>
    <xf numFmtId="0" fontId="3" fillId="0" borderId="1" xfId="0" applyFont="1" applyBorder="1" applyAlignment="1">
      <alignment horizontal="center" wrapText="1"/>
    </xf>
    <xf numFmtId="0" fontId="3" fillId="0" borderId="4" xfId="0" applyFont="1" applyBorder="1" applyAlignment="1">
      <alignment wrapText="1"/>
    </xf>
    <xf numFmtId="0" fontId="0" fillId="0" borderId="3" xfId="0" applyFont="1" applyBorder="1" applyAlignment="1">
      <alignment horizontal="center"/>
    </xf>
    <xf numFmtId="0" fontId="0" fillId="0" borderId="5" xfId="0" applyBorder="1" applyAlignment="1">
      <alignment/>
    </xf>
    <xf numFmtId="0" fontId="1" fillId="0" borderId="2" xfId="0" applyFont="1" applyBorder="1" applyAlignment="1">
      <alignment horizontal="left" vertical="top" wrapText="1"/>
    </xf>
    <xf numFmtId="0" fontId="3" fillId="0" borderId="0" xfId="0" applyFont="1" applyAlignment="1">
      <alignment/>
    </xf>
    <xf numFmtId="2" fontId="0" fillId="0" borderId="0" xfId="0" applyNumberFormat="1" applyAlignment="1">
      <alignment wrapText="1"/>
    </xf>
    <xf numFmtId="2" fontId="0" fillId="0" borderId="5" xfId="0" applyNumberFormat="1" applyBorder="1" applyAlignment="1">
      <alignment/>
    </xf>
    <xf numFmtId="2" fontId="3" fillId="0" borderId="0" xfId="0" applyNumberFormat="1" applyFont="1" applyAlignment="1">
      <alignment/>
    </xf>
    <xf numFmtId="2" fontId="3" fillId="0" borderId="1" xfId="15" applyNumberFormat="1" applyFont="1" applyBorder="1" applyAlignment="1">
      <alignment/>
    </xf>
    <xf numFmtId="2" fontId="0" fillId="0" borderId="0" xfId="0" applyNumberFormat="1" applyFont="1" applyAlignment="1">
      <alignment/>
    </xf>
    <xf numFmtId="0" fontId="2" fillId="0" borderId="2" xfId="0" applyFont="1" applyBorder="1" applyAlignment="1">
      <alignment vertical="top" wrapText="1"/>
    </xf>
    <xf numFmtId="0" fontId="6" fillId="0" borderId="2" xfId="0" applyFont="1" applyBorder="1" applyAlignment="1">
      <alignment vertical="top" wrapText="1"/>
    </xf>
    <xf numFmtId="0" fontId="1" fillId="0" borderId="0" xfId="0" applyFont="1" applyBorder="1" applyAlignment="1">
      <alignment vertical="top" wrapText="1"/>
    </xf>
    <xf numFmtId="0" fontId="0" fillId="0" borderId="0" xfId="0" applyFont="1" applyAlignment="1">
      <alignment vertical="top" wrapText="1"/>
    </xf>
    <xf numFmtId="43" fontId="3"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horizontal="center"/>
    </xf>
    <xf numFmtId="0" fontId="3" fillId="0" borderId="6" xfId="0" applyFont="1" applyBorder="1" applyAlignment="1">
      <alignment horizontal="center" vertical="center" wrapText="1"/>
    </xf>
    <xf numFmtId="0" fontId="0" fillId="0" borderId="7" xfId="0" applyBorder="1" applyAlignment="1">
      <alignmen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Day2-Emissions%20Estimation%20Template(Construction-bitumen%20roa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Emissions"/>
      <sheetName val="Activity Data"/>
    </sheetNames>
    <sheetDataSet>
      <sheetData sheetId="2">
        <row r="4">
          <cell r="F4" t="str">
            <v>2003-04 PM10 Emission Factors (Kg/ton)</v>
          </cell>
        </row>
        <row r="5">
          <cell r="F5" t="str">
            <v>Region</v>
          </cell>
        </row>
        <row r="6">
          <cell r="F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30"/>
  <sheetViews>
    <sheetView tabSelected="1" workbookViewId="0" topLeftCell="A12">
      <selection activeCell="C10" sqref="C10"/>
    </sheetView>
  </sheetViews>
  <sheetFormatPr defaultColWidth="9.140625" defaultRowHeight="12.75"/>
  <cols>
    <col min="1" max="1" width="2.28125" style="4" customWidth="1"/>
    <col min="2" max="2" width="22.8515625" style="4" customWidth="1"/>
    <col min="3" max="3" width="63.140625" style="4" customWidth="1"/>
    <col min="4" max="16384" width="9.140625" style="4" customWidth="1"/>
  </cols>
  <sheetData>
    <row r="2" ht="15.75">
      <c r="B2" s="2" t="s">
        <v>10</v>
      </c>
    </row>
    <row r="4" spans="2:3" ht="15">
      <c r="B4" s="1" t="s">
        <v>0</v>
      </c>
      <c r="C4" s="5" t="s">
        <v>35</v>
      </c>
    </row>
    <row r="5" spans="2:3" ht="15">
      <c r="B5" s="3"/>
      <c r="C5" s="3"/>
    </row>
    <row r="6" spans="2:3" ht="15">
      <c r="B6" s="1" t="s">
        <v>13</v>
      </c>
      <c r="C6" s="30">
        <v>6335201000</v>
      </c>
    </row>
    <row r="7" spans="2:3" ht="15">
      <c r="B7" s="3"/>
      <c r="C7" s="3"/>
    </row>
    <row r="8" spans="2:3" ht="45" customHeight="1">
      <c r="B8" s="1" t="s">
        <v>1</v>
      </c>
      <c r="C8" s="5" t="s">
        <v>19</v>
      </c>
    </row>
    <row r="9" spans="2:3" ht="15">
      <c r="B9" s="3"/>
      <c r="C9" s="3"/>
    </row>
    <row r="10" spans="2:3" ht="81" customHeight="1">
      <c r="B10" s="1" t="s">
        <v>2</v>
      </c>
      <c r="C10" s="38" t="s">
        <v>18</v>
      </c>
    </row>
    <row r="11" spans="2:3" ht="15">
      <c r="B11" s="3"/>
      <c r="C11" s="3"/>
    </row>
    <row r="12" spans="2:3" ht="40.5" customHeight="1">
      <c r="B12" s="1" t="s">
        <v>11</v>
      </c>
      <c r="C12" s="5" t="s">
        <v>23</v>
      </c>
    </row>
    <row r="13" spans="2:3" ht="15">
      <c r="B13" s="3"/>
      <c r="C13" s="3"/>
    </row>
    <row r="14" spans="2:3" ht="125.25" customHeight="1">
      <c r="B14" s="1" t="s">
        <v>3</v>
      </c>
      <c r="C14" s="5" t="s">
        <v>43</v>
      </c>
    </row>
    <row r="15" spans="2:3" ht="15">
      <c r="B15" s="3"/>
      <c r="C15" s="3"/>
    </row>
    <row r="16" spans="2:3" ht="81" customHeight="1">
      <c r="B16" s="1" t="s">
        <v>4</v>
      </c>
      <c r="C16" s="5" t="s">
        <v>44</v>
      </c>
    </row>
    <row r="17" spans="2:3" ht="15">
      <c r="B17" s="3"/>
      <c r="C17" s="3"/>
    </row>
    <row r="18" spans="2:3" ht="32.25" customHeight="1">
      <c r="B18" s="1" t="s">
        <v>5</v>
      </c>
      <c r="C18" s="5" t="s">
        <v>25</v>
      </c>
    </row>
    <row r="19" spans="2:3" ht="15">
      <c r="B19" s="3"/>
      <c r="C19" s="3"/>
    </row>
    <row r="20" spans="2:3" ht="23.25" customHeight="1">
      <c r="B20" s="1" t="s">
        <v>6</v>
      </c>
      <c r="C20" s="37" t="s">
        <v>45</v>
      </c>
    </row>
    <row r="21" spans="2:3" ht="15">
      <c r="B21" s="3"/>
      <c r="C21" s="3"/>
    </row>
    <row r="22" spans="2:3" ht="15">
      <c r="B22" s="1" t="s">
        <v>7</v>
      </c>
      <c r="C22" s="5" t="s">
        <v>17</v>
      </c>
    </row>
    <row r="23" spans="2:3" ht="15">
      <c r="B23" s="3"/>
      <c r="C23" s="3"/>
    </row>
    <row r="24" spans="2:3" ht="105" customHeight="1">
      <c r="B24" s="1" t="s">
        <v>8</v>
      </c>
      <c r="C24" s="5" t="s">
        <v>46</v>
      </c>
    </row>
    <row r="25" spans="2:3" ht="15">
      <c r="B25" s="3"/>
      <c r="C25" s="3"/>
    </row>
    <row r="26" spans="2:3" ht="40.5" customHeight="1">
      <c r="B26" s="1" t="s">
        <v>9</v>
      </c>
      <c r="C26" s="5" t="s">
        <v>24</v>
      </c>
    </row>
    <row r="27" spans="2:3" ht="15">
      <c r="B27" s="3"/>
      <c r="C27" s="3"/>
    </row>
    <row r="28" spans="2:3" ht="14.25" customHeight="1">
      <c r="B28" s="39" t="s">
        <v>12</v>
      </c>
      <c r="C28" s="40"/>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C6"/>
  <sheetViews>
    <sheetView workbookViewId="0" topLeftCell="A1">
      <selection activeCell="C7" sqref="C7"/>
    </sheetView>
  </sheetViews>
  <sheetFormatPr defaultColWidth="9.140625" defaultRowHeight="12.75"/>
  <cols>
    <col min="3" max="3" width="28.8515625" style="0" customWidth="1"/>
  </cols>
  <sheetData>
    <row r="2" spans="2:3" ht="12.75">
      <c r="B2" s="11"/>
      <c r="C2" s="11"/>
    </row>
    <row r="3" ht="24.75" customHeight="1">
      <c r="C3" s="16" t="str">
        <f>'[1]Activity Data'!F4</f>
        <v>2003-04 PM10 Emission Factors (Kg/ton)</v>
      </c>
    </row>
    <row r="5" spans="2:3" ht="12.75">
      <c r="B5" s="12" t="str">
        <f>'[1]Activity Data'!F5</f>
        <v>Region</v>
      </c>
      <c r="C5" s="13" t="s">
        <v>20</v>
      </c>
    </row>
    <row r="6" spans="2:3" ht="12.75">
      <c r="B6" s="10">
        <f>'[1]Activity Data'!F6</f>
        <v>1</v>
      </c>
      <c r="C6" s="24">
        <v>0.11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12"/>
  <sheetViews>
    <sheetView workbookViewId="0" topLeftCell="A1">
      <selection activeCell="B9" sqref="B7:B9"/>
    </sheetView>
  </sheetViews>
  <sheetFormatPr defaultColWidth="9.140625" defaultRowHeight="12.75"/>
  <cols>
    <col min="1" max="1" width="10.28125" style="0" customWidth="1"/>
    <col min="2" max="2" width="9.8515625" style="0" customWidth="1"/>
    <col min="3" max="3" width="12.57421875" style="0" customWidth="1"/>
    <col min="4" max="4" width="10.00390625" style="0" customWidth="1"/>
    <col min="5" max="5" width="22.8515625" style="0" customWidth="1"/>
    <col min="6" max="6" width="24.7109375" style="0" customWidth="1"/>
    <col min="7" max="7" width="25.00390625" style="0" customWidth="1"/>
    <col min="8" max="8" width="15.00390625" style="0" customWidth="1"/>
    <col min="9" max="9" width="18.421875" style="0" customWidth="1"/>
    <col min="11" max="11" width="12.7109375" style="0" customWidth="1"/>
  </cols>
  <sheetData>
    <row r="2" spans="4:11" ht="15.75">
      <c r="D2" s="2" t="s">
        <v>37</v>
      </c>
      <c r="H2" s="43" t="s">
        <v>15</v>
      </c>
      <c r="I2" s="43"/>
      <c r="J2" s="43"/>
      <c r="K2" s="43"/>
    </row>
    <row r="3" spans="1:7" ht="12.75">
      <c r="A3" s="31" t="s">
        <v>26</v>
      </c>
      <c r="D3" s="31">
        <v>2982000</v>
      </c>
      <c r="E3" s="31" t="s">
        <v>27</v>
      </c>
      <c r="F3" s="34">
        <f>D3/4400</f>
        <v>677.7272727272727</v>
      </c>
      <c r="G3" t="s">
        <v>28</v>
      </c>
    </row>
    <row r="4" spans="1:11" ht="33" customHeight="1">
      <c r="A4" s="15" t="s">
        <v>29</v>
      </c>
      <c r="B4" t="s">
        <v>30</v>
      </c>
      <c r="C4" t="s">
        <v>36</v>
      </c>
      <c r="D4" s="12"/>
      <c r="E4" s="18" t="s">
        <v>38</v>
      </c>
      <c r="F4" s="25"/>
      <c r="H4" s="44" t="s">
        <v>21</v>
      </c>
      <c r="I4" s="45"/>
      <c r="J4" s="46" t="s">
        <v>16</v>
      </c>
      <c r="K4" s="47"/>
    </row>
    <row r="5" spans="1:11" ht="56.25" customHeight="1">
      <c r="A5" s="15" t="s">
        <v>34</v>
      </c>
      <c r="B5" s="32">
        <v>784395</v>
      </c>
      <c r="C5" s="32">
        <v>184213</v>
      </c>
      <c r="D5" s="9" t="s">
        <v>14</v>
      </c>
      <c r="E5" s="26" t="s">
        <v>39</v>
      </c>
      <c r="F5" s="8" t="s">
        <v>40</v>
      </c>
      <c r="G5" s="27" t="s">
        <v>41</v>
      </c>
      <c r="H5" s="9" t="s">
        <v>14</v>
      </c>
      <c r="I5" s="8" t="s">
        <v>42</v>
      </c>
      <c r="J5" s="48" t="s">
        <v>22</v>
      </c>
      <c r="K5" s="49"/>
    </row>
    <row r="6" spans="1:11" ht="12.75">
      <c r="A6" s="15" t="s">
        <v>31</v>
      </c>
      <c r="B6" s="32">
        <f>B5/(B5+C5)</f>
        <v>0.809816767980442</v>
      </c>
      <c r="C6" s="32">
        <f>C5/(B5+C5)</f>
        <v>0.19018323201955797</v>
      </c>
      <c r="D6" s="28">
        <v>1</v>
      </c>
      <c r="E6" s="35">
        <f>C7</f>
        <v>128.89236315507316</v>
      </c>
      <c r="F6" s="29">
        <v>11</v>
      </c>
      <c r="G6" s="33">
        <f>E6*F6</f>
        <v>1417.8159947058048</v>
      </c>
      <c r="H6" s="10">
        <v>1</v>
      </c>
      <c r="I6" s="19">
        <v>0.11</v>
      </c>
      <c r="J6" s="41">
        <f>G6*I6</f>
        <v>155.95975941763854</v>
      </c>
      <c r="K6" s="42"/>
    </row>
    <row r="7" spans="1:11" ht="25.5">
      <c r="A7" s="15" t="s">
        <v>32</v>
      </c>
      <c r="B7" s="36">
        <f>F3*B6</f>
        <v>548.8349095721995</v>
      </c>
      <c r="C7" s="34">
        <f>F3*C6</f>
        <v>128.89236315507316</v>
      </c>
      <c r="H7" s="15"/>
      <c r="I7" s="14"/>
      <c r="J7" s="15"/>
      <c r="K7" s="17"/>
    </row>
    <row r="8" spans="2:3" ht="12.75">
      <c r="B8" t="s">
        <v>33</v>
      </c>
      <c r="C8" t="s">
        <v>33</v>
      </c>
    </row>
    <row r="9" ht="12.75">
      <c r="I9" s="15"/>
    </row>
    <row r="10" spans="6:9" ht="12.75">
      <c r="F10" s="20"/>
      <c r="G10" s="20"/>
      <c r="H10" s="21"/>
      <c r="I10" s="20"/>
    </row>
    <row r="11" spans="6:9" ht="12.75">
      <c r="F11" s="20"/>
      <c r="G11" s="20"/>
      <c r="H11" s="21"/>
      <c r="I11" s="22"/>
    </row>
    <row r="12" spans="6:9" ht="12.75">
      <c r="F12" s="20"/>
      <c r="G12" s="20"/>
      <c r="H12" s="21"/>
      <c r="I12" s="23"/>
    </row>
  </sheetData>
  <mergeCells count="5">
    <mergeCell ref="J6:K6"/>
    <mergeCell ref="H2:K2"/>
    <mergeCell ref="H4:I4"/>
    <mergeCell ref="J4:K4"/>
    <mergeCell ref="J5: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Gaffney</dc:creator>
  <cp:keywords/>
  <dc:description/>
  <cp:lastModifiedBy>A</cp:lastModifiedBy>
  <cp:lastPrinted>2004-03-10T00:20:21Z</cp:lastPrinted>
  <dcterms:created xsi:type="dcterms:W3CDTF">2004-03-10T00:19:02Z</dcterms:created>
  <dcterms:modified xsi:type="dcterms:W3CDTF">2004-03-23T07:34:11Z</dcterms:modified>
  <cp:category/>
  <cp:version/>
  <cp:contentType/>
  <cp:contentStatus/>
</cp:coreProperties>
</file>